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<sst xmlns="http://schemas.openxmlformats.org/spreadsheetml/2006/main" count="5815" uniqueCount="1494">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</sst>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yy/mm/dd"/>
    <numFmt numFmtId="178" formatCode="_ &quot;￥&quot;* #,##0.00_ ;_ &quot;￥&quot;* \-#,##0.00_ ;_ &quot;￥&quot;* &quot;-&quot;??_ ;_ @_ "/>
    <numFmt numFmtId="179" formatCode="0.00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80" fontId="0" fillId="0" borderId="74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180" fontId="0" fillId="0" borderId="76" xfId="0" applyNumberFormat="1" applyBorder="1" applyAlignment="1">
      <alignment vertical="center"/>
    </xf>
    <xf numFmtId="180" fontId="0" fillId="0" borderId="61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78" xfId="0" applyNumberFormat="1" applyBorder="1" applyAlignment="1">
      <alignment vertical="center"/>
    </xf>
    <xf numFmtId="180" fontId="0" fillId="0" borderId="56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9" xfId="0" applyNumberFormat="1" applyBorder="1" applyAlignment="1">
      <alignment vertical="center"/>
    </xf>
    <xf numFmtId="180" fontId="0" fillId="0" borderId="72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80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80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80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80" fontId="0" fillId="0" borderId="99" xfId="0" applyNumberFormat="1" applyBorder="1" applyAlignment="1">
      <alignment vertical="center"/>
    </xf>
    <xf numFmtId="180" fontId="0" fillId="0" borderId="10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101" xfId="0" applyNumberFormat="1" applyBorder="1" applyAlignment="1">
      <alignment vertical="center"/>
    </xf>
    <xf numFmtId="180" fontId="0" fillId="0" borderId="102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80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80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80" fontId="0" fillId="0" borderId="17" xfId="0" applyNumberFormat="1" applyBorder="1" applyAlignment="1">
      <alignment vertical="center"/>
    </xf>
    <xf numFmtId="180" fontId="0" fillId="0" borderId="109" xfId="0" applyNumberFormat="1" applyBorder="1" applyAlignment="1">
      <alignment vertical="center"/>
    </xf>
    <xf numFmtId="180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80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7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80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80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80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80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80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80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80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180" fontId="9" fillId="5" borderId="114" xfId="0" applyNumberFormat="1" applyFont="1" applyFill="1" applyBorder="1" applyAlignment="1">
      <alignment horizontal="center" vertical="center"/>
    </xf>
    <xf numFmtId="180" fontId="9" fillId="5" borderId="169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70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180" fontId="9" fillId="5" borderId="117" xfId="0" applyNumberFormat="1" applyFont="1" applyFill="1" applyBorder="1" applyAlignment="1">
      <alignment horizontal="center" vertical="center"/>
    </xf>
    <xf numFmtId="180" fontId="9" fillId="5" borderId="171" xfId="0" applyNumberFormat="1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180" fontId="9" fillId="5" borderId="9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72" xfId="0" applyNumberFormat="1" applyFont="1" applyFill="1" applyBorder="1" applyAlignment="1">
      <alignment horizontal="center" vertical="center"/>
    </xf>
    <xf numFmtId="180" fontId="9" fillId="5" borderId="103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73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80" fontId="9" fillId="5" borderId="127" xfId="0" applyNumberFormat="1" applyFont="1" applyFill="1" applyBorder="1" applyAlignment="1">
      <alignment horizontal="center" vertical="center" wrapText="1"/>
    </xf>
    <xf numFmtId="180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80" fontId="9" fillId="5" borderId="128" xfId="0" applyNumberFormat="1" applyFont="1" applyFill="1" applyBorder="1" applyAlignment="1">
      <alignment horizontal="center" vertical="center" wrapText="1"/>
    </xf>
    <xf numFmtId="18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80" fontId="9" fillId="5" borderId="131" xfId="0" applyNumberFormat="1" applyFont="1" applyFill="1" applyBorder="1" applyAlignment="1">
      <alignment horizontal="center" vertical="center" wrapText="1"/>
    </xf>
    <xf numFmtId="180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80" fontId="9" fillId="5" borderId="62" xfId="0" applyNumberFormat="1" applyFont="1" applyFill="1" applyBorder="1" applyAlignment="1">
      <alignment horizontal="center" vertical="center" wrapText="1"/>
    </xf>
    <xf numFmtId="180" fontId="9" fillId="5" borderId="113" xfId="0" applyNumberFormat="1" applyFont="1" applyFill="1" applyBorder="1" applyAlignment="1">
      <alignment horizontal="center" vertical="center" wrapText="1"/>
    </xf>
    <xf numFmtId="180" fontId="9" fillId="12" borderId="119" xfId="0" applyNumberFormat="1" applyFont="1" applyFill="1" applyBorder="1" applyAlignment="1">
      <alignment horizontal="center" vertical="center"/>
    </xf>
    <xf numFmtId="180" fontId="9" fillId="12" borderId="121" xfId="0" applyNumberFormat="1" applyFont="1" applyFill="1" applyBorder="1" applyAlignment="1">
      <alignment horizontal="center" vertical="center"/>
    </xf>
    <xf numFmtId="180" fontId="9" fillId="12" borderId="125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25" xfId="0" applyNumberFormat="1" applyFont="1" applyFill="1" applyBorder="1" applyAlignment="1">
      <alignment horizontal="center" vertical="center" wrapText="1"/>
    </xf>
    <xf numFmtId="180" fontId="9" fillId="12" borderId="104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 wrapText="1"/>
    </xf>
    <xf numFmtId="180" fontId="9" fillId="12" borderId="113" xfId="0" applyNumberFormat="1" applyFont="1" applyFill="1" applyBorder="1" applyAlignment="1">
      <alignment horizontal="center" vertical="center"/>
    </xf>
    <xf numFmtId="180" fontId="9" fillId="12" borderId="83" xfId="0" applyNumberFormat="1" applyFont="1" applyFill="1" applyBorder="1" applyAlignment="1">
      <alignment horizontal="center" vertical="center"/>
    </xf>
    <xf numFmtId="180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tabSelected="1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X33" sqref="X33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>
        <v>1</v>
      </c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0.27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25.9259259259259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>
        <v>1</v>
      </c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0.37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37.8378378378378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175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>
        <v>1</v>
      </c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</v>
      </c>
      <c r="BE8" s="773">
        <v>0.02</v>
      </c>
      <c r="BF8" s="773">
        <v>0.17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35</v>
      </c>
      <c r="CC8" s="833">
        <f t="shared" si="6"/>
        <v>700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5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>
        <v>1</v>
      </c>
      <c r="AF11" s="704">
        <v>1</v>
      </c>
      <c r="AG11" s="704"/>
      <c r="AH11" s="704"/>
      <c r="AI11" s="1001"/>
      <c r="AJ11" s="703">
        <v>4</v>
      </c>
      <c r="AK11" s="704">
        <v>9</v>
      </c>
      <c r="AL11" s="704">
        <v>6</v>
      </c>
      <c r="AM11" s="704">
        <v>5</v>
      </c>
      <c r="AN11" s="704">
        <v>2</v>
      </c>
      <c r="AO11" s="1001">
        <v>1</v>
      </c>
      <c r="AP11" s="1031">
        <v>6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0.66</v>
      </c>
      <c r="BC11" s="1032">
        <v>1.47</v>
      </c>
      <c r="BD11" s="1032">
        <v>1.24</v>
      </c>
      <c r="BE11" s="1032">
        <v>0.96</v>
      </c>
      <c r="BF11" s="1032">
        <v>0.29</v>
      </c>
      <c r="BG11" s="1035">
        <v>0.27</v>
      </c>
      <c r="BH11" s="1049">
        <f t="shared" si="0"/>
        <v>5</v>
      </c>
      <c r="BI11" s="799">
        <f t="shared" si="1"/>
        <v>5</v>
      </c>
      <c r="BJ11" s="799">
        <f t="shared" si="2"/>
        <v>4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5</v>
      </c>
      <c r="BU11" s="814">
        <f t="shared" si="5"/>
        <v>5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53.030303030303</v>
      </c>
      <c r="CA11" s="1060">
        <f t="shared" si="6"/>
        <v>23.8095238095238</v>
      </c>
      <c r="CB11" s="1060">
        <f t="shared" si="6"/>
        <v>22.5806451612903</v>
      </c>
      <c r="CC11" s="1060">
        <f t="shared" si="6"/>
        <v>36.4583333333333</v>
      </c>
      <c r="CD11" s="1060">
        <f t="shared" si="6"/>
        <v>72.4137931034483</v>
      </c>
      <c r="CE11" s="1079">
        <f t="shared" si="6"/>
        <v>103.703703703704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2</v>
      </c>
      <c r="M12" s="967">
        <v>4</v>
      </c>
      <c r="N12" s="967">
        <v>7</v>
      </c>
      <c r="O12" s="967">
        <v>3</v>
      </c>
      <c r="P12" s="967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7"/>
      <c r="AF12" s="967"/>
      <c r="AG12" s="967">
        <v>2</v>
      </c>
      <c r="AH12" s="967"/>
      <c r="AI12" s="1003"/>
      <c r="AJ12" s="577">
        <v>10</v>
      </c>
      <c r="AK12" s="967">
        <v>8</v>
      </c>
      <c r="AL12" s="967">
        <v>5</v>
      </c>
      <c r="AM12" s="967">
        <v>6</v>
      </c>
      <c r="AN12" s="967"/>
      <c r="AO12" s="1003"/>
      <c r="AP12" s="1036">
        <v>13</v>
      </c>
      <c r="AQ12" s="1037">
        <v>12</v>
      </c>
      <c r="AR12" s="1037">
        <v>13</v>
      </c>
      <c r="AS12" s="1037">
        <v>6</v>
      </c>
      <c r="AT12" s="1037">
        <v>3</v>
      </c>
      <c r="AU12" s="1038">
        <v>3</v>
      </c>
      <c r="AV12" s="1036">
        <v>20</v>
      </c>
      <c r="AW12" s="1037">
        <v>27</v>
      </c>
      <c r="AX12" s="1037">
        <v>22</v>
      </c>
      <c r="AY12" s="1037">
        <v>11</v>
      </c>
      <c r="AZ12" s="1037">
        <v>5</v>
      </c>
      <c r="BA12" s="1038">
        <v>4</v>
      </c>
      <c r="BB12" s="1036">
        <v>1.77</v>
      </c>
      <c r="BC12" s="1037">
        <v>1.4</v>
      </c>
      <c r="BD12" s="1037">
        <v>1.15</v>
      </c>
      <c r="BE12" s="1037">
        <v>1.1</v>
      </c>
      <c r="BF12" s="1037">
        <v>0.18</v>
      </c>
      <c r="BG12" s="1038">
        <v>0.17</v>
      </c>
      <c r="BH12" s="802">
        <f t="shared" si="0"/>
        <v>2</v>
      </c>
      <c r="BI12" s="803">
        <f t="shared" si="1"/>
        <v>4</v>
      </c>
      <c r="BJ12" s="803">
        <f t="shared" si="2"/>
        <v>7</v>
      </c>
      <c r="BK12" s="803">
        <f t="shared" si="3"/>
        <v>3</v>
      </c>
      <c r="BL12" s="803">
        <f t="shared" si="4"/>
        <v>2</v>
      </c>
      <c r="BM12" s="1056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2</v>
      </c>
      <c r="BU12" s="818">
        <f t="shared" si="5"/>
        <v>4</v>
      </c>
      <c r="BV12" s="818">
        <f t="shared" si="5"/>
        <v>7</v>
      </c>
      <c r="BW12" s="818">
        <f t="shared" si="5"/>
        <v>3</v>
      </c>
      <c r="BX12" s="818">
        <f t="shared" si="5"/>
        <v>2</v>
      </c>
      <c r="BY12" s="1067">
        <f t="shared" si="5"/>
        <v>4</v>
      </c>
      <c r="BZ12" s="1068">
        <f t="shared" si="8"/>
        <v>7.90960451977401</v>
      </c>
      <c r="CA12" s="1069">
        <f t="shared" si="6"/>
        <v>20</v>
      </c>
      <c r="CB12" s="1069">
        <f t="shared" si="6"/>
        <v>42.6086956521739</v>
      </c>
      <c r="CC12" s="1069">
        <f t="shared" si="6"/>
        <v>19.0909090909091</v>
      </c>
      <c r="CD12" s="1069">
        <f t="shared" si="6"/>
        <v>77.7777777777778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6</v>
      </c>
      <c r="M13" s="704">
        <v>3</v>
      </c>
      <c r="N13" s="704">
        <v>7</v>
      </c>
      <c r="O13" s="704">
        <v>3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4</v>
      </c>
      <c r="AE13" s="704">
        <v>4</v>
      </c>
      <c r="AF13" s="704">
        <v>1</v>
      </c>
      <c r="AG13" s="704"/>
      <c r="AH13" s="704"/>
      <c r="AI13" s="987"/>
      <c r="AJ13" s="703">
        <v>23</v>
      </c>
      <c r="AK13" s="704">
        <v>10</v>
      </c>
      <c r="AL13" s="704">
        <v>9</v>
      </c>
      <c r="AM13" s="1028">
        <v>5</v>
      </c>
      <c r="AN13" s="1028">
        <v>3</v>
      </c>
      <c r="AO13" s="987"/>
      <c r="AP13" s="1031">
        <v>38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52</v>
      </c>
      <c r="AW13" s="1032">
        <v>34</v>
      </c>
      <c r="AX13" s="1032">
        <v>16</v>
      </c>
      <c r="AY13" s="1039">
        <v>8</v>
      </c>
      <c r="AZ13" s="1039">
        <v>4</v>
      </c>
      <c r="BA13" s="990"/>
      <c r="BB13" s="1031">
        <v>4.35</v>
      </c>
      <c r="BC13" s="1032">
        <v>2.49</v>
      </c>
      <c r="BD13" s="1032">
        <v>1.48</v>
      </c>
      <c r="BE13" s="1032">
        <v>0.72</v>
      </c>
      <c r="BF13" s="1032">
        <v>0.41</v>
      </c>
      <c r="BG13" s="990"/>
      <c r="BH13" s="1049">
        <f t="shared" si="0"/>
        <v>6</v>
      </c>
      <c r="BI13" s="799">
        <f t="shared" si="1"/>
        <v>3</v>
      </c>
      <c r="BJ13" s="799">
        <f t="shared" si="2"/>
        <v>7</v>
      </c>
      <c r="BK13" s="799">
        <f t="shared" si="3"/>
        <v>3</v>
      </c>
      <c r="BL13" s="799">
        <f t="shared" si="4"/>
        <v>4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6</v>
      </c>
      <c r="BU13" s="814">
        <f t="shared" si="5"/>
        <v>3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4</v>
      </c>
      <c r="BY13" s="990"/>
      <c r="BZ13" s="1059">
        <f t="shared" si="8"/>
        <v>9.6551724137931</v>
      </c>
      <c r="CA13" s="1060">
        <f t="shared" si="6"/>
        <v>8.43373493975903</v>
      </c>
      <c r="CB13" s="1060">
        <f t="shared" si="6"/>
        <v>33.1081081081081</v>
      </c>
      <c r="CC13" s="1060">
        <f t="shared" ref="CC13:CC15" si="11">IF(BE13&lt;&gt;0,BW13/BE13*7,"-")</f>
        <v>29.1666666666667</v>
      </c>
      <c r="CD13" s="1060">
        <f t="shared" ref="CD13:CD15" si="12">IF(BF13&lt;&gt;0,BX13/BF13*7,"-")</f>
        <v>68.2926829268293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7</v>
      </c>
      <c r="M14" s="964">
        <v>7</v>
      </c>
      <c r="N14" s="964">
        <v>5</v>
      </c>
      <c r="O14" s="964">
        <v>5</v>
      </c>
      <c r="P14" s="964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14</v>
      </c>
      <c r="AK14" s="964">
        <v>4</v>
      </c>
      <c r="AL14" s="964">
        <v>4</v>
      </c>
      <c r="AM14" s="1029">
        <v>3</v>
      </c>
      <c r="AN14" s="1029"/>
      <c r="AO14" s="991"/>
      <c r="AP14" s="568">
        <v>23</v>
      </c>
      <c r="AQ14" s="773">
        <v>12</v>
      </c>
      <c r="AR14" s="773">
        <v>4</v>
      </c>
      <c r="AS14" s="1040">
        <v>4</v>
      </c>
      <c r="AT14" s="1040">
        <v>1</v>
      </c>
      <c r="AU14" s="995"/>
      <c r="AV14" s="568">
        <v>41</v>
      </c>
      <c r="AW14" s="773">
        <v>25</v>
      </c>
      <c r="AX14" s="773">
        <v>6</v>
      </c>
      <c r="AY14" s="1040">
        <v>7</v>
      </c>
      <c r="AZ14" s="1040">
        <v>2</v>
      </c>
      <c r="BA14" s="995"/>
      <c r="BB14" s="568">
        <v>2.87</v>
      </c>
      <c r="BC14" s="773">
        <v>1.09</v>
      </c>
      <c r="BD14" s="773">
        <v>0.51</v>
      </c>
      <c r="BE14" s="773">
        <v>0.46</v>
      </c>
      <c r="BF14" s="773">
        <v>0.07</v>
      </c>
      <c r="BG14" s="995"/>
      <c r="BH14" s="586">
        <f t="shared" si="0"/>
        <v>7</v>
      </c>
      <c r="BI14" s="1046">
        <f t="shared" si="1"/>
        <v>7</v>
      </c>
      <c r="BJ14" s="1046">
        <f t="shared" si="2"/>
        <v>5</v>
      </c>
      <c r="BK14" s="1046">
        <f t="shared" si="3"/>
        <v>5</v>
      </c>
      <c r="BL14" s="1046">
        <f t="shared" si="4"/>
        <v>2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7</v>
      </c>
      <c r="BU14" s="1061">
        <f t="shared" si="5"/>
        <v>7</v>
      </c>
      <c r="BV14" s="1061">
        <f t="shared" si="5"/>
        <v>5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17.0731707317073</v>
      </c>
      <c r="CA14" s="833">
        <f t="shared" si="6"/>
        <v>44.954128440367</v>
      </c>
      <c r="CB14" s="833">
        <f t="shared" si="6"/>
        <v>68.6274509803922</v>
      </c>
      <c r="CC14" s="833">
        <f t="shared" si="11"/>
        <v>76.0869565217391</v>
      </c>
      <c r="CD14" s="833">
        <f t="shared" si="12"/>
        <v>200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15</v>
      </c>
      <c r="M15" s="967">
        <v>10</v>
      </c>
      <c r="N15" s="967">
        <v>9</v>
      </c>
      <c r="O15" s="967">
        <v>5</v>
      </c>
      <c r="P15" s="967">
        <v>2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7"/>
      <c r="AF15" s="967"/>
      <c r="AG15" s="967"/>
      <c r="AH15" s="967"/>
      <c r="AI15" s="996"/>
      <c r="AJ15" s="577">
        <v>11</v>
      </c>
      <c r="AK15" s="967"/>
      <c r="AL15" s="967">
        <v>6</v>
      </c>
      <c r="AM15" s="1030">
        <v>2</v>
      </c>
      <c r="AN15" s="1030"/>
      <c r="AO15" s="996"/>
      <c r="AP15" s="579">
        <v>38</v>
      </c>
      <c r="AQ15" s="778">
        <v>17</v>
      </c>
      <c r="AR15" s="778">
        <v>20</v>
      </c>
      <c r="AS15" s="1041">
        <v>4</v>
      </c>
      <c r="AT15" s="1041"/>
      <c r="AU15" s="999"/>
      <c r="AV15" s="579">
        <v>80</v>
      </c>
      <c r="AW15" s="778">
        <v>59</v>
      </c>
      <c r="AX15" s="778">
        <v>36</v>
      </c>
      <c r="AY15" s="1041">
        <v>7</v>
      </c>
      <c r="AZ15" s="1041">
        <v>1</v>
      </c>
      <c r="BA15" s="999"/>
      <c r="BB15" s="579">
        <v>3.34</v>
      </c>
      <c r="BC15" s="778">
        <v>1.51</v>
      </c>
      <c r="BD15" s="778">
        <v>1.68</v>
      </c>
      <c r="BE15" s="778">
        <v>0.39</v>
      </c>
      <c r="BF15" s="778">
        <v>0.02</v>
      </c>
      <c r="BG15" s="999"/>
      <c r="BH15" s="598">
        <f t="shared" si="0"/>
        <v>15</v>
      </c>
      <c r="BI15" s="1048">
        <f t="shared" si="1"/>
        <v>10</v>
      </c>
      <c r="BJ15" s="1048">
        <f t="shared" si="2"/>
        <v>9</v>
      </c>
      <c r="BK15" s="1048">
        <f t="shared" si="3"/>
        <v>5</v>
      </c>
      <c r="BL15" s="1048">
        <f t="shared" si="4"/>
        <v>2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15</v>
      </c>
      <c r="BU15" s="1065">
        <f t="shared" si="5"/>
        <v>10</v>
      </c>
      <c r="BV15" s="1065">
        <f t="shared" si="5"/>
        <v>9</v>
      </c>
      <c r="BW15" s="1065">
        <f t="shared" si="9"/>
        <v>5</v>
      </c>
      <c r="BX15" s="1065">
        <f t="shared" si="10"/>
        <v>2</v>
      </c>
      <c r="BY15" s="999"/>
      <c r="BZ15" s="836">
        <f t="shared" si="8"/>
        <v>31.437125748503</v>
      </c>
      <c r="CA15" s="837">
        <f t="shared" si="6"/>
        <v>46.3576158940397</v>
      </c>
      <c r="CB15" s="837">
        <f t="shared" si="6"/>
        <v>37.5</v>
      </c>
      <c r="CC15" s="837">
        <f t="shared" si="11"/>
        <v>89.7435897435897</v>
      </c>
      <c r="CD15" s="837">
        <f t="shared" si="12"/>
        <v>700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>
        <v>1</v>
      </c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0.12</v>
      </c>
      <c r="BF16" s="1032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100</v>
      </c>
      <c r="CA16" s="1060">
        <f t="shared" si="6"/>
        <v>215.384615384615</v>
      </c>
      <c r="CB16" s="1060">
        <f t="shared" si="6"/>
        <v>70</v>
      </c>
      <c r="CC16" s="1060">
        <f t="shared" si="6"/>
        <v>175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1</v>
      </c>
      <c r="AF17" s="964"/>
      <c r="AG17" s="964"/>
      <c r="AH17" s="964">
        <v>1</v>
      </c>
      <c r="AI17" s="991"/>
      <c r="AJ17" s="566">
        <v>3</v>
      </c>
      <c r="AK17" s="964">
        <v>9</v>
      </c>
      <c r="AL17" s="964">
        <v>3</v>
      </c>
      <c r="AM17" s="964">
        <v>2</v>
      </c>
      <c r="AN17" s="964">
        <v>1</v>
      </c>
      <c r="AO17" s="991"/>
      <c r="AP17" s="568">
        <v>8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11</v>
      </c>
      <c r="AW17" s="773">
        <v>24</v>
      </c>
      <c r="AX17" s="773">
        <v>8</v>
      </c>
      <c r="AY17" s="773">
        <v>4</v>
      </c>
      <c r="AZ17" s="773">
        <v>1</v>
      </c>
      <c r="BA17" s="995"/>
      <c r="BB17" s="568">
        <v>0.81</v>
      </c>
      <c r="BC17" s="773">
        <v>1.61</v>
      </c>
      <c r="BD17" s="773">
        <v>0.47</v>
      </c>
      <c r="BE17" s="773">
        <v>0.34</v>
      </c>
      <c r="BF17" s="773">
        <v>0.27</v>
      </c>
      <c r="BG17" s="995"/>
      <c r="BH17" s="586">
        <f t="shared" si="0"/>
        <v>7</v>
      </c>
      <c r="BI17" s="1046">
        <f t="shared" si="1"/>
        <v>8</v>
      </c>
      <c r="BJ17" s="1046">
        <f t="shared" si="2"/>
        <v>3</v>
      </c>
      <c r="BK17" s="1046">
        <f t="shared" si="3"/>
        <v>2</v>
      </c>
      <c r="BL17" s="1046">
        <f t="shared" si="4"/>
        <v>9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7</v>
      </c>
      <c r="BU17" s="1061">
        <f t="shared" si="5"/>
        <v>8</v>
      </c>
      <c r="BV17" s="1061">
        <f t="shared" si="5"/>
        <v>3</v>
      </c>
      <c r="BW17" s="1061">
        <f t="shared" si="5"/>
        <v>2</v>
      </c>
      <c r="BX17" s="1061">
        <f t="shared" si="5"/>
        <v>9</v>
      </c>
      <c r="BY17" s="995"/>
      <c r="BZ17" s="832">
        <f t="shared" si="8"/>
        <v>60.4938271604938</v>
      </c>
      <c r="CA17" s="833">
        <f t="shared" si="6"/>
        <v>34.7826086956522</v>
      </c>
      <c r="CB17" s="833">
        <f t="shared" si="6"/>
        <v>44.6808510638298</v>
      </c>
      <c r="CC17" s="833">
        <f t="shared" si="6"/>
        <v>41.1764705882353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0.19</v>
      </c>
      <c r="BD18" s="788"/>
      <c r="BE18" s="788">
        <v>0.63</v>
      </c>
      <c r="BF18" s="788"/>
      <c r="BG18" s="1010"/>
      <c r="BH18" s="589">
        <f t="shared" si="0"/>
        <v>5</v>
      </c>
      <c r="BI18" s="1050">
        <f t="shared" si="1"/>
        <v>5</v>
      </c>
      <c r="BJ18" s="1050">
        <f t="shared" si="2"/>
        <v>5</v>
      </c>
      <c r="BK18" s="1050">
        <f t="shared" si="3"/>
        <v>3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5</v>
      </c>
      <c r="BU18" s="1070">
        <f t="shared" si="5"/>
        <v>5</v>
      </c>
      <c r="BV18" s="1070">
        <f t="shared" si="5"/>
        <v>5</v>
      </c>
      <c r="BW18" s="1070">
        <f t="shared" si="5"/>
        <v>3</v>
      </c>
      <c r="BX18" s="1070">
        <f t="shared" si="5"/>
        <v>3</v>
      </c>
      <c r="BY18" s="1010"/>
      <c r="BZ18" s="844">
        <f t="shared" si="8"/>
        <v>134.615384615385</v>
      </c>
      <c r="CA18" s="845">
        <f t="shared" si="6"/>
        <v>184.210526315789</v>
      </c>
      <c r="CB18" s="845" t="str">
        <f t="shared" si="6"/>
        <v>-</v>
      </c>
      <c r="CC18" s="845">
        <f t="shared" si="6"/>
        <v>33.3333333333333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>
        <v>1</v>
      </c>
      <c r="AN20" s="964"/>
      <c r="AO20" s="991"/>
      <c r="AP20" s="1033">
        <v>3</v>
      </c>
      <c r="AQ20" s="1042"/>
      <c r="AR20" s="1042">
        <v>2</v>
      </c>
      <c r="AS20" s="1042">
        <v>2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3</v>
      </c>
      <c r="AZ20" s="1042"/>
      <c r="BA20" s="995"/>
      <c r="BB20" s="1033">
        <v>0.24</v>
      </c>
      <c r="BC20" s="1042">
        <v>0.03</v>
      </c>
      <c r="BD20" s="1042">
        <v>0.2</v>
      </c>
      <c r="BE20" s="1042">
        <v>0.19</v>
      </c>
      <c r="BF20" s="1042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3">
        <f t="shared" si="8"/>
        <v>58.3333333333333</v>
      </c>
      <c r="CA20" s="1071">
        <f t="shared" si="8"/>
        <v>233.333333333333</v>
      </c>
      <c r="CB20" s="1071">
        <f t="shared" si="8"/>
        <v>140</v>
      </c>
      <c r="CC20" s="1071">
        <f t="shared" si="8"/>
        <v>73.6842105263158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3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0.43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32.5581395348837</v>
      </c>
      <c r="CB21" s="1069">
        <f t="shared" si="8"/>
        <v>262.5</v>
      </c>
      <c r="CC21" s="1069">
        <f t="shared" si="8"/>
        <v>350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3</v>
      </c>
      <c r="AQ22" s="1032">
        <v>2</v>
      </c>
      <c r="AR22" s="1032">
        <v>3</v>
      </c>
      <c r="AS22" s="1032">
        <v>1</v>
      </c>
      <c r="AT22" s="1032">
        <v>6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0.29</v>
      </c>
      <c r="BC22" s="1032">
        <v>0.19</v>
      </c>
      <c r="BD22" s="1032">
        <v>0.25</v>
      </c>
      <c r="BE22" s="1032">
        <v>0.15</v>
      </c>
      <c r="BF22" s="1032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72.4137931034483</v>
      </c>
      <c r="CA22" s="1060">
        <f t="shared" si="8"/>
        <v>73.6842105263158</v>
      </c>
      <c r="CB22" s="1060">
        <f t="shared" si="8"/>
        <v>56</v>
      </c>
      <c r="CC22" s="1060">
        <f t="shared" si="8"/>
        <v>233.333333333333</v>
      </c>
      <c r="CD22" s="1060">
        <f t="shared" si="8"/>
        <v>21.5384615384615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5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1.05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>
        <v>1</v>
      </c>
      <c r="AL24" s="704">
        <v>3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7</v>
      </c>
      <c r="AU24" s="1035">
        <v>5</v>
      </c>
      <c r="AV24" s="1031">
        <v>6</v>
      </c>
      <c r="AW24" s="1032">
        <v>6</v>
      </c>
      <c r="AX24" s="1032">
        <v>7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0.3</v>
      </c>
      <c r="BD24" s="1032">
        <v>0.64</v>
      </c>
      <c r="BE24" s="1032">
        <v>0.1</v>
      </c>
      <c r="BF24" s="1032">
        <v>0.51</v>
      </c>
      <c r="BG24" s="1035">
        <v>0.25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70</v>
      </c>
      <c r="CA24" s="1060">
        <f t="shared" si="8"/>
        <v>46.6666666666667</v>
      </c>
      <c r="CB24" s="1060">
        <f t="shared" si="8"/>
        <v>32.8125</v>
      </c>
      <c r="CC24" s="1060">
        <f t="shared" si="8"/>
        <v>210</v>
      </c>
      <c r="CD24" s="1060">
        <f t="shared" si="8"/>
        <v>54.9019607843137</v>
      </c>
      <c r="CE24" s="1079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5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5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/>
      <c r="AJ25" s="566">
        <v>6</v>
      </c>
      <c r="AK25" s="964">
        <v>5</v>
      </c>
      <c r="AL25" s="964">
        <v>8</v>
      </c>
      <c r="AM25" s="964">
        <v>5</v>
      </c>
      <c r="AN25" s="964">
        <v>4</v>
      </c>
      <c r="AO25" s="1015"/>
      <c r="AP25" s="1033">
        <v>13</v>
      </c>
      <c r="AQ25" s="1042">
        <v>15</v>
      </c>
      <c r="AR25" s="1042">
        <v>16</v>
      </c>
      <c r="AS25" s="1042">
        <v>16</v>
      </c>
      <c r="AT25" s="1042">
        <v>12</v>
      </c>
      <c r="AU25" s="1043">
        <v>17</v>
      </c>
      <c r="AV25" s="1033">
        <v>20</v>
      </c>
      <c r="AW25" s="1042">
        <v>27</v>
      </c>
      <c r="AX25" s="1042">
        <v>23</v>
      </c>
      <c r="AY25" s="1042">
        <v>27</v>
      </c>
      <c r="AZ25" s="1042">
        <v>25</v>
      </c>
      <c r="BA25" s="1043">
        <v>22</v>
      </c>
      <c r="BB25" s="1033">
        <v>1.19</v>
      </c>
      <c r="BC25" s="1042">
        <v>1.3</v>
      </c>
      <c r="BD25" s="1042">
        <v>1.48</v>
      </c>
      <c r="BE25" s="1042">
        <v>1.33</v>
      </c>
      <c r="BF25" s="1042">
        <v>1.09</v>
      </c>
      <c r="BG25" s="1043">
        <v>0.94</v>
      </c>
      <c r="BH25" s="800">
        <f t="shared" si="0"/>
        <v>8</v>
      </c>
      <c r="BI25" s="801">
        <f t="shared" si="1"/>
        <v>9</v>
      </c>
      <c r="BJ25" s="801">
        <f t="shared" si="2"/>
        <v>5</v>
      </c>
      <c r="BK25" s="801">
        <f t="shared" si="3"/>
        <v>7</v>
      </c>
      <c r="BL25" s="801">
        <f t="shared" si="4"/>
        <v>5</v>
      </c>
      <c r="BM25" s="1057">
        <f>IF($A$1="补货",Q25+W25+AC25,Q25)</f>
        <v>5</v>
      </c>
      <c r="BN25" s="1016"/>
      <c r="BO25" s="1017"/>
      <c r="BP25" s="1017"/>
      <c r="BQ25" s="1017"/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72">
        <f t="shared" si="7"/>
        <v>5</v>
      </c>
      <c r="BZ25" s="1063">
        <f t="shared" si="8"/>
        <v>47.0588235294118</v>
      </c>
      <c r="CA25" s="1071">
        <f t="shared" si="8"/>
        <v>48.4615384615385</v>
      </c>
      <c r="CB25" s="1071">
        <f t="shared" si="8"/>
        <v>23.6486486486486</v>
      </c>
      <c r="CC25" s="1071">
        <f t="shared" si="8"/>
        <v>36.8421052631579</v>
      </c>
      <c r="CD25" s="1071">
        <f t="shared" si="8"/>
        <v>32.1100917431193</v>
      </c>
      <c r="CE25" s="1082">
        <f t="shared" si="8"/>
        <v>37.2340425531915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3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>
        <v>1</v>
      </c>
      <c r="AG26" s="964"/>
      <c r="AH26" s="964"/>
      <c r="AI26" s="1015"/>
      <c r="AJ26" s="566"/>
      <c r="AK26" s="964"/>
      <c r="AL26" s="964">
        <v>2</v>
      </c>
      <c r="AM26" s="964"/>
      <c r="AN26" s="964"/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1</v>
      </c>
      <c r="AU26" s="1043">
        <v>2</v>
      </c>
      <c r="AV26" s="1033">
        <v>3</v>
      </c>
      <c r="AW26" s="1042">
        <v>2</v>
      </c>
      <c r="AX26" s="1042">
        <v>3</v>
      </c>
      <c r="AY26" s="1042">
        <v>2</v>
      </c>
      <c r="AZ26" s="1042">
        <v>2</v>
      </c>
      <c r="BA26" s="1043">
        <v>3</v>
      </c>
      <c r="BB26" s="1033">
        <v>0.08</v>
      </c>
      <c r="BC26" s="1042">
        <v>0.1</v>
      </c>
      <c r="BD26" s="1042">
        <v>0.41</v>
      </c>
      <c r="BE26" s="1042">
        <v>0.1</v>
      </c>
      <c r="BF26" s="1042">
        <v>0.07</v>
      </c>
      <c r="BG26" s="1043">
        <v>0.12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3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3</v>
      </c>
      <c r="BY26" s="1072">
        <f t="shared" si="7"/>
        <v>5</v>
      </c>
      <c r="BZ26" s="1063">
        <f t="shared" si="8"/>
        <v>350</v>
      </c>
      <c r="CA26" s="1071">
        <f t="shared" si="8"/>
        <v>210</v>
      </c>
      <c r="CB26" s="1071">
        <f t="shared" si="8"/>
        <v>68.2926829268293</v>
      </c>
      <c r="CC26" s="1071">
        <f t="shared" si="8"/>
        <v>280</v>
      </c>
      <c r="CD26" s="1071">
        <f t="shared" si="8"/>
        <v>300</v>
      </c>
      <c r="CE26" s="1082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>
        <v>1</v>
      </c>
      <c r="AG27" s="967"/>
      <c r="AH27" s="967"/>
      <c r="AI27" s="1003"/>
      <c r="AJ27" s="577">
        <v>1</v>
      </c>
      <c r="AK27" s="967">
        <v>2</v>
      </c>
      <c r="AL27" s="967">
        <v>2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4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0.49</v>
      </c>
      <c r="BE27" s="1037"/>
      <c r="BF27" s="1037">
        <v>0.08</v>
      </c>
      <c r="BG27" s="1038">
        <v>0.27</v>
      </c>
      <c r="BH27" s="802">
        <f t="shared" si="0"/>
        <v>8</v>
      </c>
      <c r="BI27" s="803">
        <f t="shared" si="1"/>
        <v>4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400</v>
      </c>
      <c r="CA27" s="1069">
        <f t="shared" si="8"/>
        <v>90.3225806451613</v>
      </c>
      <c r="CB27" s="1069">
        <f t="shared" si="8"/>
        <v>28.5714285714286</v>
      </c>
      <c r="CC27" s="1069" t="str">
        <f t="shared" si="8"/>
        <v>-</v>
      </c>
      <c r="CD27" s="1069">
        <f t="shared" si="8"/>
        <v>262.5</v>
      </c>
      <c r="CE27" s="1080">
        <f t="shared" si="8"/>
        <v>77.7777777777778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933.333333333333</v>
      </c>
      <c r="CA28" s="1075">
        <f t="shared" si="8"/>
        <v>110.526315789474</v>
      </c>
      <c r="CB28" s="1075">
        <f t="shared" si="8"/>
        <v>140</v>
      </c>
      <c r="CC28" s="1075">
        <f t="shared" si="8"/>
        <v>980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5</v>
      </c>
      <c r="M29" s="704">
        <v>6</v>
      </c>
      <c r="N29" s="704">
        <v>7</v>
      </c>
      <c r="O29" s="704">
        <v>5</v>
      </c>
      <c r="P29" s="704">
        <v>9</v>
      </c>
      <c r="Q29" s="987"/>
      <c r="R29" s="1013"/>
      <c r="S29" s="1014">
        <v>7</v>
      </c>
      <c r="T29" s="1014">
        <v>36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/>
      <c r="AH29" s="704"/>
      <c r="AI29" s="987"/>
      <c r="AJ29" s="703">
        <v>5</v>
      </c>
      <c r="AK29" s="704">
        <v>3</v>
      </c>
      <c r="AL29" s="704">
        <v>14</v>
      </c>
      <c r="AM29" s="704"/>
      <c r="AN29" s="704">
        <v>7</v>
      </c>
      <c r="AO29" s="987"/>
      <c r="AP29" s="1031">
        <v>6</v>
      </c>
      <c r="AQ29" s="1032">
        <v>8</v>
      </c>
      <c r="AR29" s="1032">
        <v>26</v>
      </c>
      <c r="AS29" s="1032">
        <v>23</v>
      </c>
      <c r="AT29" s="1032">
        <v>14</v>
      </c>
      <c r="AU29" s="990"/>
      <c r="AV29" s="1031">
        <v>8</v>
      </c>
      <c r="AW29" s="1032">
        <v>10</v>
      </c>
      <c r="AX29" s="1032">
        <v>34</v>
      </c>
      <c r="AY29" s="1032">
        <v>36</v>
      </c>
      <c r="AZ29" s="1032">
        <v>21</v>
      </c>
      <c r="BA29" s="990"/>
      <c r="BB29" s="1031">
        <v>0.68</v>
      </c>
      <c r="BC29" s="1032">
        <v>0.65</v>
      </c>
      <c r="BD29" s="1032">
        <v>2.57</v>
      </c>
      <c r="BE29" s="1032">
        <v>1.36</v>
      </c>
      <c r="BF29" s="1032">
        <v>1.31</v>
      </c>
      <c r="BG29" s="990"/>
      <c r="BH29" s="1049">
        <f t="shared" si="13"/>
        <v>5</v>
      </c>
      <c r="BI29" s="799">
        <f t="shared" si="13"/>
        <v>6</v>
      </c>
      <c r="BJ29" s="799">
        <f t="shared" si="13"/>
        <v>7</v>
      </c>
      <c r="BK29" s="799">
        <f t="shared" si="13"/>
        <v>5</v>
      </c>
      <c r="BL29" s="799">
        <f>IF($A$1="补货",P29+V29+AB29,P29)</f>
        <v>9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7</v>
      </c>
      <c r="BW29" s="814">
        <f t="shared" si="7"/>
        <v>5</v>
      </c>
      <c r="BX29" s="814">
        <f t="shared" si="7"/>
        <v>9</v>
      </c>
      <c r="BY29" s="990"/>
      <c r="BZ29" s="1059">
        <f t="shared" si="8"/>
        <v>51.4705882352941</v>
      </c>
      <c r="CA29" s="1060">
        <f t="shared" si="8"/>
        <v>64.6153846153846</v>
      </c>
      <c r="CB29" s="1060">
        <f t="shared" si="8"/>
        <v>19.0661478599222</v>
      </c>
      <c r="CC29" s="1060">
        <f t="shared" si="8"/>
        <v>25.7352941176471</v>
      </c>
      <c r="CD29" s="1060">
        <f t="shared" si="8"/>
        <v>48.0916030534351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7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>
        <v>1</v>
      </c>
      <c r="AK30" s="710">
        <v>4</v>
      </c>
      <c r="AL30" s="710">
        <v>1</v>
      </c>
      <c r="AM30" s="710"/>
      <c r="AN30" s="710">
        <v>5</v>
      </c>
      <c r="AO30" s="996"/>
      <c r="AP30" s="1036">
        <v>2</v>
      </c>
      <c r="AQ30" s="1037">
        <v>7</v>
      </c>
      <c r="AR30" s="1037">
        <v>8</v>
      </c>
      <c r="AS30" s="1037">
        <v>13</v>
      </c>
      <c r="AT30" s="1037">
        <v>14</v>
      </c>
      <c r="AU30" s="999"/>
      <c r="AV30" s="1036">
        <v>3</v>
      </c>
      <c r="AW30" s="1037">
        <v>9</v>
      </c>
      <c r="AX30" s="1037">
        <v>13</v>
      </c>
      <c r="AY30" s="1037">
        <v>25</v>
      </c>
      <c r="AZ30" s="1037">
        <v>17</v>
      </c>
      <c r="BA30" s="999"/>
      <c r="BB30" s="1036">
        <v>0.19</v>
      </c>
      <c r="BC30" s="1037">
        <v>0.67</v>
      </c>
      <c r="BD30" s="1037">
        <v>0.55</v>
      </c>
      <c r="BE30" s="1037">
        <v>0.84</v>
      </c>
      <c r="BF30" s="1037">
        <v>1.1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3</v>
      </c>
      <c r="BK30" s="803">
        <f t="shared" si="13"/>
        <v>3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3</v>
      </c>
      <c r="BW30" s="818">
        <f t="shared" si="7"/>
        <v>3</v>
      </c>
      <c r="BX30" s="818">
        <f t="shared" si="7"/>
        <v>7</v>
      </c>
      <c r="BY30" s="999"/>
      <c r="BZ30" s="1068">
        <f t="shared" si="8"/>
        <v>147.368421052632</v>
      </c>
      <c r="CA30" s="1069">
        <f t="shared" si="8"/>
        <v>73.1343283582089</v>
      </c>
      <c r="CB30" s="1069">
        <f t="shared" si="8"/>
        <v>38.1818181818182</v>
      </c>
      <c r="CC30" s="1069">
        <f t="shared" si="8"/>
        <v>25</v>
      </c>
      <c r="CD30" s="1069">
        <f t="shared" si="8"/>
        <v>44.5454545454545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>
        <v>2</v>
      </c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3">
        <v>2</v>
      </c>
      <c r="S32" s="1014">
        <v>2</v>
      </c>
      <c r="T32" s="1014"/>
      <c r="U32" s="1014">
        <v>2</v>
      </c>
      <c r="V32" s="1014">
        <v>2</v>
      </c>
      <c r="W32" s="1002">
        <v>2</v>
      </c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3">
        <v>2</v>
      </c>
      <c r="S33" s="1014">
        <v>2</v>
      </c>
      <c r="T33" s="1014">
        <v>2</v>
      </c>
      <c r="U33" s="1014">
        <v>2</v>
      </c>
      <c r="V33" s="1014">
        <v>2</v>
      </c>
      <c r="W33" s="1002">
        <v>2</v>
      </c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3">
        <v>2</v>
      </c>
      <c r="S34" s="1014">
        <v>2</v>
      </c>
      <c r="T34" s="1014">
        <v>2</v>
      </c>
      <c r="U34" s="1014">
        <v>2</v>
      </c>
      <c r="V34" s="1014">
        <v>2</v>
      </c>
      <c r="W34" s="1002">
        <v>2</v>
      </c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0.86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1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1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8.13953488372093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/>
      <c r="M36" s="978"/>
      <c r="N36" s="978"/>
      <c r="O36" s="978"/>
      <c r="P36" s="978"/>
      <c r="Q36" s="1026"/>
      <c r="R36" s="977">
        <v>8</v>
      </c>
      <c r="S36" s="978">
        <v>8</v>
      </c>
      <c r="T36" s="978">
        <v>8</v>
      </c>
      <c r="U36" s="978">
        <v>8</v>
      </c>
      <c r="V36" s="978">
        <v>8</v>
      </c>
      <c r="W36" s="1026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0</v>
      </c>
      <c r="BI36" s="1052">
        <f>IF($A$1="补货",M36+S36+Y36,M36)</f>
        <v>0</v>
      </c>
      <c r="BJ36" s="1052">
        <f>IF($A$1="补货",N36+T36+Z36,N36)</f>
        <v>0</v>
      </c>
      <c r="BK36" s="1052">
        <f>IF($A$1="补货",O36+U36+AA36,O36)</f>
        <v>0</v>
      </c>
      <c r="BL36" s="1052">
        <f>IF($A$1="补货",P36+V36+AB36,P36)</f>
        <v>0</v>
      </c>
      <c r="BM36" s="1052">
        <f>IF($A$1="补货",Q36+W36+AC36,Q36)</f>
        <v>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0</v>
      </c>
      <c r="BU36" s="1073">
        <f t="shared" si="24"/>
        <v>0</v>
      </c>
      <c r="BV36" s="1073">
        <f t="shared" si="24"/>
        <v>0</v>
      </c>
      <c r="BW36" s="1073">
        <f t="shared" si="24"/>
        <v>0</v>
      </c>
      <c r="BX36" s="1073">
        <f t="shared" si="24"/>
        <v>0</v>
      </c>
      <c r="BY36" s="1073">
        <f t="shared" si="24"/>
        <v>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0.03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933.333333333333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6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1120</v>
      </c>
      <c r="CP11" s="845">
        <f t="shared" si="6"/>
        <v>1076.92307692308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1</v>
      </c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>
        <v>0.02</v>
      </c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4550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2</v>
      </c>
      <c r="BF13" s="777">
        <v>3</v>
      </c>
      <c r="BG13" s="777"/>
      <c r="BH13" s="794">
        <v>2</v>
      </c>
      <c r="BI13" s="775"/>
      <c r="BJ13" s="776"/>
      <c r="BK13" s="777"/>
      <c r="BL13" s="777">
        <v>0.03</v>
      </c>
      <c r="BM13" s="777">
        <v>0.05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1400</v>
      </c>
      <c r="CO13" s="833">
        <f t="shared" si="18"/>
        <v>420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>
        <f t="shared" si="17"/>
        <v>5600</v>
      </c>
      <c r="CO17" s="845">
        <f t="shared" si="18"/>
        <v>437.5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0.27</v>
      </c>
      <c r="BL18" s="782">
        <v>0.05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181.481481481481</v>
      </c>
      <c r="CN18" s="837">
        <f t="shared" si="17"/>
        <v>420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10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5</v>
      </c>
      <c r="J3" s="564">
        <v>4</v>
      </c>
      <c r="K3" s="564"/>
      <c r="L3" s="563">
        <v>2</v>
      </c>
      <c r="M3" s="563">
        <v>6</v>
      </c>
      <c r="N3" s="565">
        <v>8</v>
      </c>
      <c r="O3" s="565">
        <v>9</v>
      </c>
      <c r="P3" s="565">
        <v>1.14</v>
      </c>
      <c r="Q3" s="584">
        <f t="shared" ref="Q3:Q34" si="0">IF($A$1="补货",I3+J3+K3,I3)</f>
        <v>9</v>
      </c>
      <c r="R3" s="564"/>
      <c r="S3" s="584">
        <f>Q3+R3</f>
        <v>9</v>
      </c>
      <c r="T3" s="585">
        <f>IF(P3&lt;&gt;0,S3/P3*7,"-")</f>
        <v>55.2631578947368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>
        <v>6</v>
      </c>
      <c r="J4" s="567">
        <v>8</v>
      </c>
      <c r="K4" s="567"/>
      <c r="L4" s="566">
        <v>5</v>
      </c>
      <c r="M4" s="566">
        <v>23</v>
      </c>
      <c r="N4" s="568">
        <v>35</v>
      </c>
      <c r="O4" s="568">
        <v>45</v>
      </c>
      <c r="P4" s="568">
        <v>4.63</v>
      </c>
      <c r="Q4" s="586">
        <f t="shared" si="0"/>
        <v>14</v>
      </c>
      <c r="R4" s="567"/>
      <c r="S4" s="587">
        <f>Q4+R4</f>
        <v>14</v>
      </c>
      <c r="T4" s="588">
        <f>IF(P4&lt;&gt;0,S4/P4*7,"-")</f>
        <v>21.1663066954644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316.129032258065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6</v>
      </c>
      <c r="P11" s="571">
        <v>0.3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653.333333333333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675.862068965517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>
        <v>1</v>
      </c>
      <c r="N20" s="579">
        <v>4</v>
      </c>
      <c r="O20" s="579">
        <v>5</v>
      </c>
      <c r="P20" s="579">
        <v>0.29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193.103448275862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145.833333333333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/>
      <c r="L22" s="566">
        <v>1</v>
      </c>
      <c r="M22" s="566">
        <v>5</v>
      </c>
      <c r="N22" s="568">
        <v>9</v>
      </c>
      <c r="O22" s="568">
        <v>11</v>
      </c>
      <c r="P22" s="568">
        <v>0.99</v>
      </c>
      <c r="Q22" s="586">
        <f t="shared" si="0"/>
        <v>8</v>
      </c>
      <c r="R22" s="567"/>
      <c r="S22" s="587">
        <f t="shared" si="1"/>
        <v>8</v>
      </c>
      <c r="T22" s="588">
        <f t="shared" si="2"/>
        <v>56.5656565656566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6</v>
      </c>
      <c r="J23" s="567">
        <v>20</v>
      </c>
      <c r="K23" s="567"/>
      <c r="L23" s="566">
        <v>1</v>
      </c>
      <c r="M23" s="566">
        <v>7</v>
      </c>
      <c r="N23" s="568">
        <v>11</v>
      </c>
      <c r="O23" s="568">
        <v>14</v>
      </c>
      <c r="P23" s="568">
        <v>1.24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146.774193548387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18</v>
      </c>
      <c r="K24" s="567"/>
      <c r="L24" s="566">
        <v>1</v>
      </c>
      <c r="M24" s="566">
        <v>6</v>
      </c>
      <c r="N24" s="568">
        <v>9</v>
      </c>
      <c r="O24" s="568">
        <v>14</v>
      </c>
      <c r="P24" s="568">
        <v>1.1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152.727272727273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7</v>
      </c>
      <c r="J25" s="567">
        <v>11</v>
      </c>
      <c r="K25" s="567"/>
      <c r="L25" s="566">
        <v>1</v>
      </c>
      <c r="M25" s="566">
        <v>6</v>
      </c>
      <c r="N25" s="568">
        <v>11</v>
      </c>
      <c r="O25" s="568">
        <v>17</v>
      </c>
      <c r="P25" s="568">
        <v>1.22</v>
      </c>
      <c r="Q25" s="586">
        <f t="shared" si="0"/>
        <v>18</v>
      </c>
      <c r="R25" s="567"/>
      <c r="S25" s="587">
        <f t="shared" si="1"/>
        <v>18</v>
      </c>
      <c r="T25" s="588">
        <f t="shared" si="2"/>
        <v>103.27868852459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4</v>
      </c>
      <c r="J26" s="567">
        <v>20</v>
      </c>
      <c r="K26" s="567"/>
      <c r="L26" s="566">
        <v>1</v>
      </c>
      <c r="M26" s="566">
        <v>3</v>
      </c>
      <c r="N26" s="568">
        <v>6</v>
      </c>
      <c r="O26" s="568">
        <v>10</v>
      </c>
      <c r="P26" s="568">
        <v>0.73</v>
      </c>
      <c r="Q26" s="586">
        <f t="shared" si="0"/>
        <v>24</v>
      </c>
      <c r="R26" s="567"/>
      <c r="S26" s="587">
        <f t="shared" si="1"/>
        <v>24</v>
      </c>
      <c r="T26" s="588">
        <f t="shared" si="2"/>
        <v>230.13698630137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216.363636363636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208.108108108108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>
        <v>1</v>
      </c>
      <c r="M46" s="566">
        <v>1</v>
      </c>
      <c r="N46" s="568">
        <v>2</v>
      </c>
      <c r="O46" s="568">
        <v>4</v>
      </c>
      <c r="P46" s="568">
        <v>0.35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360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494.117647058823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364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/>
      <c r="L49" s="569"/>
      <c r="M49" s="569">
        <v>3</v>
      </c>
      <c r="N49" s="571">
        <v>4</v>
      </c>
      <c r="O49" s="571">
        <v>7</v>
      </c>
      <c r="P49" s="571">
        <v>0.46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4</v>
      </c>
      <c r="P50" s="575">
        <v>0.06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1983.33333333333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3</v>
      </c>
      <c r="J53" s="567">
        <v>4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80.327868852459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>
        <v>1</v>
      </c>
      <c r="N55" s="568">
        <v>3</v>
      </c>
      <c r="O55" s="568">
        <v>6</v>
      </c>
      <c r="P55" s="568">
        <v>0.27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181.481481481481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350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>
        <v>1</v>
      </c>
      <c r="M60" s="566">
        <v>1</v>
      </c>
      <c r="N60" s="568">
        <v>1</v>
      </c>
      <c r="O60" s="568">
        <v>1</v>
      </c>
      <c r="P60" s="568">
        <v>0.27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155.555555555556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>
        <v>1</v>
      </c>
      <c r="M64" s="569">
        <v>5</v>
      </c>
      <c r="N64" s="571">
        <v>6</v>
      </c>
      <c r="O64" s="571">
        <v>6</v>
      </c>
      <c r="P64" s="571">
        <v>1.15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42.6086956521739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308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>
        <v>2</v>
      </c>
      <c r="J80" s="578"/>
      <c r="K80" s="578"/>
      <c r="L80" s="577">
        <v>2</v>
      </c>
      <c r="M80" s="577">
        <v>6</v>
      </c>
      <c r="N80" s="579">
        <v>6</v>
      </c>
      <c r="O80" s="579">
        <v>10</v>
      </c>
      <c r="P80" s="579">
        <v>1.44</v>
      </c>
      <c r="Q80" s="598">
        <f t="shared" si="10"/>
        <v>2</v>
      </c>
      <c r="R80" s="578"/>
      <c r="S80" s="599">
        <f t="shared" si="11"/>
        <v>2</v>
      </c>
      <c r="T80" s="600">
        <f t="shared" si="12"/>
        <v>9.72222222222222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10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1</v>
      </c>
      <c r="M5" s="437"/>
      <c r="N5" s="62">
        <v>23</v>
      </c>
      <c r="O5" s="62"/>
      <c r="P5" s="438">
        <v>3</v>
      </c>
      <c r="Q5" s="438">
        <v>6</v>
      </c>
      <c r="R5" s="438">
        <v>7</v>
      </c>
      <c r="S5" s="438">
        <v>9</v>
      </c>
      <c r="T5" s="438">
        <v>1.61</v>
      </c>
      <c r="U5" s="452">
        <f t="shared" si="0"/>
        <v>24</v>
      </c>
      <c r="V5" s="82"/>
      <c r="W5" s="452">
        <f t="shared" si="1"/>
        <v>24</v>
      </c>
      <c r="X5" s="453">
        <f t="shared" si="2"/>
        <v>104.347826086957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>
        <v>1</v>
      </c>
      <c r="Q6" s="438">
        <v>4</v>
      </c>
      <c r="R6" s="438">
        <v>10</v>
      </c>
      <c r="S6" s="438">
        <v>12</v>
      </c>
      <c r="T6" s="438">
        <v>0.97</v>
      </c>
      <c r="U6" s="452">
        <f t="shared" si="0"/>
        <v>11</v>
      </c>
      <c r="V6" s="82"/>
      <c r="W6" s="452">
        <f t="shared" si="1"/>
        <v>11</v>
      </c>
      <c r="X6" s="453">
        <f t="shared" si="2"/>
        <v>79.3814432989691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8</v>
      </c>
      <c r="O7" s="65"/>
      <c r="P7" s="440">
        <v>1</v>
      </c>
      <c r="Q7" s="440">
        <v>4</v>
      </c>
      <c r="R7" s="440">
        <v>7</v>
      </c>
      <c r="S7" s="440">
        <v>12</v>
      </c>
      <c r="T7" s="440">
        <v>0.86</v>
      </c>
      <c r="U7" s="454">
        <f t="shared" si="0"/>
        <v>14</v>
      </c>
      <c r="V7" s="84"/>
      <c r="W7" s="455">
        <f t="shared" si="1"/>
        <v>14</v>
      </c>
      <c r="X7" s="456">
        <f t="shared" si="2"/>
        <v>113.953488372093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0.67</v>
      </c>
      <c r="U10" s="452">
        <f t="shared" si="0"/>
        <v>14</v>
      </c>
      <c r="V10" s="82"/>
      <c r="W10" s="452">
        <f t="shared" si="1"/>
        <v>14</v>
      </c>
      <c r="X10" s="453">
        <f t="shared" si="2"/>
        <v>146.268656716418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1</v>
      </c>
      <c r="M11" s="439"/>
      <c r="N11" s="65">
        <v>14</v>
      </c>
      <c r="O11" s="65"/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190.909090909091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2</v>
      </c>
      <c r="M14" s="437"/>
      <c r="N14" s="62">
        <v>16</v>
      </c>
      <c r="O14" s="62"/>
      <c r="P14" s="438">
        <v>2</v>
      </c>
      <c r="Q14" s="438">
        <v>3</v>
      </c>
      <c r="R14" s="438">
        <v>5</v>
      </c>
      <c r="S14" s="438">
        <v>8</v>
      </c>
      <c r="T14" s="438">
        <v>0.81</v>
      </c>
      <c r="U14" s="452">
        <f t="shared" si="0"/>
        <v>18</v>
      </c>
      <c r="V14" s="82"/>
      <c r="W14" s="452">
        <f t="shared" si="1"/>
        <v>18</v>
      </c>
      <c r="X14" s="453">
        <f t="shared" si="2"/>
        <v>155.555555555556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4</v>
      </c>
      <c r="M15" s="439"/>
      <c r="N15" s="65">
        <v>24</v>
      </c>
      <c r="O15" s="65"/>
      <c r="P15" s="440">
        <v>1</v>
      </c>
      <c r="Q15" s="440">
        <v>4</v>
      </c>
      <c r="R15" s="440">
        <v>5</v>
      </c>
      <c r="S15" s="440">
        <v>10</v>
      </c>
      <c r="T15" s="440">
        <v>0.76</v>
      </c>
      <c r="U15" s="454">
        <f t="shared" si="0"/>
        <v>28</v>
      </c>
      <c r="V15" s="84"/>
      <c r="W15" s="455">
        <f t="shared" si="1"/>
        <v>28</v>
      </c>
      <c r="X15" s="456">
        <f t="shared" si="2"/>
        <v>257.894736842105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/>
      <c r="P16" s="442"/>
      <c r="Q16" s="442">
        <v>19</v>
      </c>
      <c r="R16" s="442">
        <v>36</v>
      </c>
      <c r="S16" s="442">
        <v>60</v>
      </c>
      <c r="T16" s="442">
        <v>3.52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>
        <v>3</v>
      </c>
      <c r="M17" s="437"/>
      <c r="N17" s="62"/>
      <c r="O17" s="62"/>
      <c r="P17" s="438">
        <v>6</v>
      </c>
      <c r="Q17" s="438">
        <v>28</v>
      </c>
      <c r="R17" s="438">
        <v>42</v>
      </c>
      <c r="S17" s="438">
        <v>71</v>
      </c>
      <c r="T17" s="438">
        <v>6.13</v>
      </c>
      <c r="U17" s="452">
        <f t="shared" si="0"/>
        <v>3</v>
      </c>
      <c r="V17" s="82"/>
      <c r="W17" s="452">
        <f t="shared" si="1"/>
        <v>3</v>
      </c>
      <c r="X17" s="453">
        <f t="shared" si="2"/>
        <v>3.4257748776509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16</v>
      </c>
      <c r="M18" s="439"/>
      <c r="N18" s="65">
        <v>246</v>
      </c>
      <c r="O18" s="65"/>
      <c r="P18" s="440">
        <v>3</v>
      </c>
      <c r="Q18" s="440">
        <v>18</v>
      </c>
      <c r="R18" s="440">
        <v>38</v>
      </c>
      <c r="S18" s="440">
        <v>55</v>
      </c>
      <c r="T18" s="440">
        <v>3.9</v>
      </c>
      <c r="U18" s="454">
        <f t="shared" si="0"/>
        <v>262</v>
      </c>
      <c r="V18" s="84"/>
      <c r="W18" s="455">
        <f t="shared" si="1"/>
        <v>262</v>
      </c>
      <c r="X18" s="456">
        <f t="shared" si="2"/>
        <v>470.25641025641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408.333333333333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3</v>
      </c>
      <c r="T23" s="442">
        <v>0.19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3094.73684210526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11</v>
      </c>
      <c r="M24" s="437"/>
      <c r="N24" s="62">
        <v>160</v>
      </c>
      <c r="O24" s="62"/>
      <c r="P24" s="438">
        <v>2</v>
      </c>
      <c r="Q24" s="438">
        <v>7</v>
      </c>
      <c r="R24" s="438">
        <v>18</v>
      </c>
      <c r="S24" s="438">
        <v>37</v>
      </c>
      <c r="T24" s="438">
        <v>2.35</v>
      </c>
      <c r="U24" s="452">
        <f t="shared" si="0"/>
        <v>171</v>
      </c>
      <c r="V24" s="82"/>
      <c r="W24" s="452">
        <f t="shared" si="3"/>
        <v>171</v>
      </c>
      <c r="X24" s="453">
        <f t="shared" si="4"/>
        <v>509.36170212766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8</v>
      </c>
      <c r="M25" s="439"/>
      <c r="N25" s="65">
        <v>135</v>
      </c>
      <c r="O25" s="65"/>
      <c r="P25" s="440">
        <v>3</v>
      </c>
      <c r="Q25" s="440">
        <v>14</v>
      </c>
      <c r="R25" s="440">
        <v>21</v>
      </c>
      <c r="S25" s="440">
        <v>38</v>
      </c>
      <c r="T25" s="440">
        <v>2.76</v>
      </c>
      <c r="U25" s="454">
        <f t="shared" si="0"/>
        <v>143</v>
      </c>
      <c r="V25" s="84"/>
      <c r="W25" s="455">
        <f t="shared" si="3"/>
        <v>143</v>
      </c>
      <c r="X25" s="456">
        <f t="shared" si="4"/>
        <v>362.68115942029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3</v>
      </c>
      <c r="O27" s="62"/>
      <c r="P27" s="446">
        <v>1</v>
      </c>
      <c r="Q27" s="446">
        <v>1</v>
      </c>
      <c r="R27" s="446">
        <v>1</v>
      </c>
      <c r="S27" s="446">
        <v>2</v>
      </c>
      <c r="T27" s="438">
        <v>0.29</v>
      </c>
      <c r="U27" s="82">
        <f t="shared" si="0"/>
        <v>5</v>
      </c>
      <c r="V27" s="82"/>
      <c r="W27" s="463">
        <f t="shared" si="3"/>
        <v>5</v>
      </c>
      <c r="X27" s="453">
        <f t="shared" si="4"/>
        <v>120.689655172414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11</v>
      </c>
      <c r="O28" s="79"/>
      <c r="P28" s="447">
        <v>2</v>
      </c>
      <c r="Q28" s="447">
        <v>4</v>
      </c>
      <c r="R28" s="447">
        <v>6</v>
      </c>
      <c r="S28" s="447">
        <v>7</v>
      </c>
      <c r="T28" s="444">
        <v>0.9</v>
      </c>
      <c r="U28" s="83">
        <f t="shared" si="0"/>
        <v>14</v>
      </c>
      <c r="V28" s="83"/>
      <c r="W28" s="465">
        <f t="shared" si="3"/>
        <v>14</v>
      </c>
      <c r="X28" s="466">
        <f t="shared" si="4"/>
        <v>108.888888888889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6</v>
      </c>
      <c r="V29" s="84"/>
      <c r="W29" s="468">
        <f t="shared" si="3"/>
        <v>6</v>
      </c>
      <c r="X29" s="456">
        <f t="shared" si="4"/>
        <v>247.058823529412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1</v>
      </c>
      <c r="M31" s="437"/>
      <c r="N31" s="62">
        <v>6</v>
      </c>
      <c r="O31" s="62"/>
      <c r="P31" s="446">
        <v>1</v>
      </c>
      <c r="Q31" s="446">
        <v>1</v>
      </c>
      <c r="R31" s="446">
        <v>1</v>
      </c>
      <c r="S31" s="446">
        <v>1</v>
      </c>
      <c r="T31" s="438">
        <v>0.27</v>
      </c>
      <c r="U31" s="82">
        <f t="shared" si="0"/>
        <v>7</v>
      </c>
      <c r="V31" s="82"/>
      <c r="W31" s="463">
        <f t="shared" si="3"/>
        <v>7</v>
      </c>
      <c r="X31" s="453">
        <f t="shared" si="4"/>
        <v>181.481481481481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1</v>
      </c>
      <c r="M32" s="443"/>
      <c r="N32" s="79">
        <v>15</v>
      </c>
      <c r="O32" s="79"/>
      <c r="P32" s="447">
        <v>2</v>
      </c>
      <c r="Q32" s="447">
        <v>3</v>
      </c>
      <c r="R32" s="447">
        <v>5</v>
      </c>
      <c r="S32" s="447">
        <v>5</v>
      </c>
      <c r="T32" s="444">
        <v>0.76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147.368421052632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2</v>
      </c>
      <c r="M33" s="439"/>
      <c r="N33" s="65">
        <v>5</v>
      </c>
      <c r="O33" s="65"/>
      <c r="P33" s="448">
        <v>2</v>
      </c>
      <c r="Q33" s="448">
        <v>6</v>
      </c>
      <c r="R33" s="448">
        <v>10</v>
      </c>
      <c r="S33" s="448">
        <v>12</v>
      </c>
      <c r="T33" s="440">
        <v>1.26</v>
      </c>
      <c r="U33" s="84">
        <f t="shared" si="0"/>
        <v>7</v>
      </c>
      <c r="V33" s="84"/>
      <c r="W33" s="468">
        <f t="shared" si="3"/>
        <v>7</v>
      </c>
      <c r="X33" s="456">
        <f t="shared" si="4"/>
        <v>38.8888888888889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>
        <v>1</v>
      </c>
      <c r="Q35" s="446">
        <v>2</v>
      </c>
      <c r="R35" s="446">
        <v>2</v>
      </c>
      <c r="S35" s="446">
        <v>2</v>
      </c>
      <c r="T35" s="438">
        <v>0.39</v>
      </c>
      <c r="U35" s="82">
        <f t="shared" si="0"/>
        <v>8</v>
      </c>
      <c r="V35" s="82"/>
      <c r="W35" s="463">
        <f t="shared" si="3"/>
        <v>8</v>
      </c>
      <c r="X35" s="453">
        <f t="shared" si="4"/>
        <v>143.589743589744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>
        <v>2</v>
      </c>
      <c r="Q37" s="448">
        <v>3</v>
      </c>
      <c r="R37" s="448">
        <v>6</v>
      </c>
      <c r="S37" s="448">
        <v>6</v>
      </c>
      <c r="T37" s="440">
        <v>1.16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3</v>
      </c>
      <c r="V40" s="84"/>
      <c r="W40" s="468">
        <f t="shared" si="3"/>
        <v>3</v>
      </c>
      <c r="X40" s="456" t="str">
        <f t="shared" si="4"/>
        <v>-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7</v>
      </c>
      <c r="V42" s="82"/>
      <c r="W42" s="463">
        <f t="shared" si="3"/>
        <v>7</v>
      </c>
      <c r="X42" s="453">
        <f t="shared" si="4"/>
        <v>204.166666666667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4</v>
      </c>
      <c r="V43" s="82"/>
      <c r="W43" s="463">
        <f t="shared" si="3"/>
        <v>4</v>
      </c>
      <c r="X43" s="453">
        <f t="shared" si="4"/>
        <v>560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130.232558139535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1</v>
      </c>
      <c r="M46" s="437"/>
      <c r="N46" s="62">
        <v>22</v>
      </c>
      <c r="O46" s="62"/>
      <c r="P46" s="446">
        <v>2</v>
      </c>
      <c r="Q46" s="446">
        <v>6</v>
      </c>
      <c r="R46" s="446">
        <v>6</v>
      </c>
      <c r="S46" s="446">
        <v>8</v>
      </c>
      <c r="T46" s="438">
        <v>1.75</v>
      </c>
      <c r="U46" s="82">
        <f t="shared" si="0"/>
        <v>23</v>
      </c>
      <c r="V46" s="82"/>
      <c r="W46" s="463">
        <f t="shared" si="3"/>
        <v>23</v>
      </c>
      <c r="X46" s="453">
        <f t="shared" si="4"/>
        <v>92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>
        <v>2</v>
      </c>
      <c r="S47" s="447">
        <v>5</v>
      </c>
      <c r="T47" s="444">
        <v>0.15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3</v>
      </c>
      <c r="M49" s="441"/>
      <c r="N49" s="67">
        <v>4</v>
      </c>
      <c r="O49" s="67"/>
      <c r="P49" s="445"/>
      <c r="Q49" s="445">
        <v>1</v>
      </c>
      <c r="R49" s="445">
        <v>1</v>
      </c>
      <c r="S49" s="445">
        <v>1</v>
      </c>
      <c r="T49" s="442">
        <v>0.12</v>
      </c>
      <c r="U49" s="68">
        <f t="shared" si="0"/>
        <v>7</v>
      </c>
      <c r="V49" s="68"/>
      <c r="W49" s="461">
        <f t="shared" si="3"/>
        <v>7</v>
      </c>
      <c r="X49" s="459">
        <f t="shared" si="4"/>
        <v>408.333333333333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/>
      <c r="M50" s="437"/>
      <c r="N50" s="62">
        <v>14</v>
      </c>
      <c r="O50" s="62"/>
      <c r="P50" s="446">
        <v>3</v>
      </c>
      <c r="Q50" s="446">
        <v>4</v>
      </c>
      <c r="R50" s="446">
        <v>5</v>
      </c>
      <c r="S50" s="446">
        <v>5</v>
      </c>
      <c r="T50" s="438">
        <v>1.33</v>
      </c>
      <c r="U50" s="82">
        <f t="shared" si="0"/>
        <v>14</v>
      </c>
      <c r="V50" s="82"/>
      <c r="W50" s="463">
        <f t="shared" si="3"/>
        <v>14</v>
      </c>
      <c r="X50" s="453">
        <f t="shared" si="4"/>
        <v>73.6842105263158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/>
      <c r="M51" s="443"/>
      <c r="N51" s="79">
        <v>8</v>
      </c>
      <c r="O51" s="79"/>
      <c r="P51" s="447">
        <v>2</v>
      </c>
      <c r="Q51" s="447">
        <v>3</v>
      </c>
      <c r="R51" s="447">
        <v>3</v>
      </c>
      <c r="S51" s="447">
        <v>6</v>
      </c>
      <c r="T51" s="444">
        <v>0.71</v>
      </c>
      <c r="U51" s="82">
        <f t="shared" si="0"/>
        <v>8</v>
      </c>
      <c r="V51" s="82"/>
      <c r="W51" s="463">
        <f t="shared" si="3"/>
        <v>8</v>
      </c>
      <c r="X51" s="453">
        <f t="shared" si="4"/>
        <v>78.8732394366197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2</v>
      </c>
      <c r="S52" s="448">
        <v>6</v>
      </c>
      <c r="T52" s="440">
        <v>0.23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560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12</v>
      </c>
      <c r="V60" s="84"/>
      <c r="W60" s="468">
        <f t="shared" ref="W60" si="9">U60+V60</f>
        <v>12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4</v>
      </c>
      <c r="T65" s="438">
        <v>0.1</v>
      </c>
      <c r="U65" s="62">
        <f t="shared" si="0"/>
        <v>9</v>
      </c>
      <c r="V65" s="82"/>
      <c r="W65" s="62">
        <f t="shared" si="5"/>
        <v>9</v>
      </c>
      <c r="X65" s="453">
        <f t="shared" si="6"/>
        <v>630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1015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921.052631578947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134.246575342466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19</v>
      </c>
      <c r="O73" s="62"/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23</v>
      </c>
      <c r="V73" s="82"/>
      <c r="W73" s="452">
        <f t="shared" si="5"/>
        <v>23</v>
      </c>
      <c r="X73" s="453">
        <f t="shared" si="6"/>
        <v>255.555555555556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5</v>
      </c>
      <c r="M74" s="439"/>
      <c r="N74" s="65">
        <v>15</v>
      </c>
      <c r="O74" s="65"/>
      <c r="P74" s="440"/>
      <c r="Q74" s="440">
        <v>3</v>
      </c>
      <c r="R74" s="440">
        <v>4</v>
      </c>
      <c r="S74" s="440">
        <v>8</v>
      </c>
      <c r="T74" s="440">
        <v>0.47</v>
      </c>
      <c r="U74" s="454">
        <f t="shared" si="11"/>
        <v>20</v>
      </c>
      <c r="V74" s="84"/>
      <c r="W74" s="455">
        <f t="shared" si="5"/>
        <v>20</v>
      </c>
      <c r="X74" s="456">
        <f t="shared" si="6"/>
        <v>297.872340425532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2</v>
      </c>
      <c r="T83" s="481">
        <v>0.14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650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/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5</v>
      </c>
      <c r="T84" s="482">
        <v>0.32</v>
      </c>
      <c r="U84" s="462">
        <f t="shared" si="11"/>
        <v>8</v>
      </c>
      <c r="V84" s="82"/>
      <c r="W84" s="463">
        <f t="shared" si="5"/>
        <v>8</v>
      </c>
      <c r="X84" s="453">
        <f t="shared" si="6"/>
        <v>175</v>
      </c>
      <c r="Y84" t="s">
        <v>524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8</v>
      </c>
      <c r="T87" s="481">
        <v>0.12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>
        <v>1</v>
      </c>
      <c r="Q88" s="482">
        <v>4</v>
      </c>
      <c r="R88" s="482">
        <v>11</v>
      </c>
      <c r="S88" s="482">
        <v>19</v>
      </c>
      <c r="T88" s="482">
        <v>1.11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554.954954954955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3</v>
      </c>
      <c r="R89" s="485">
        <v>8</v>
      </c>
      <c r="S89" s="485">
        <v>13</v>
      </c>
      <c r="T89" s="485">
        <v>0.69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1237.68115942029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456.521739130435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200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12</v>
      </c>
      <c r="V117" s="84"/>
      <c r="W117" s="65">
        <f t="shared" si="14"/>
        <v>12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285.185185185185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12</v>
      </c>
      <c r="V123" s="82"/>
      <c r="W123" s="62">
        <f t="shared" si="14"/>
        <v>12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641.666666666667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/>
      <c r="M129" s="441"/>
      <c r="N129" s="67">
        <v>6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0.74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56.7567567567568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0.56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200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1</v>
      </c>
      <c r="M131" s="437"/>
      <c r="N131" s="62">
        <v>11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0.7</v>
      </c>
      <c r="U131" s="452">
        <f t="shared" si="16"/>
        <v>12</v>
      </c>
      <c r="V131" s="82"/>
      <c r="W131" s="452">
        <f t="shared" si="17"/>
        <v>12</v>
      </c>
      <c r="X131" s="453">
        <f t="shared" si="18"/>
        <v>120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2</v>
      </c>
      <c r="M132" s="439"/>
      <c r="N132" s="65">
        <v>13</v>
      </c>
      <c r="O132" s="65"/>
      <c r="P132" s="440">
        <v>2</v>
      </c>
      <c r="Q132" s="440">
        <v>4</v>
      </c>
      <c r="R132" s="440">
        <v>7</v>
      </c>
      <c r="S132" s="440">
        <v>7</v>
      </c>
      <c r="T132" s="440">
        <v>0.93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112.903225806452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1820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8</v>
      </c>
      <c r="V139" s="82"/>
      <c r="W139" s="452">
        <f t="shared" si="19"/>
        <v>8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>
        <v>2</v>
      </c>
      <c r="M140" s="439"/>
      <c r="N140" s="65">
        <v>3</v>
      </c>
      <c r="O140" s="65"/>
      <c r="P140" s="440"/>
      <c r="Q140" s="440">
        <v>2</v>
      </c>
      <c r="R140" s="440">
        <v>2</v>
      </c>
      <c r="S140" s="440">
        <v>4</v>
      </c>
      <c r="T140" s="440">
        <v>0.27</v>
      </c>
      <c r="U140" s="454">
        <f t="shared" si="16"/>
        <v>5</v>
      </c>
      <c r="V140" s="84"/>
      <c r="W140" s="455">
        <f t="shared" si="19"/>
        <v>5</v>
      </c>
      <c r="X140" s="456">
        <f t="shared" si="20"/>
        <v>129.62962962963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7</v>
      </c>
      <c r="V141" s="68"/>
      <c r="W141" s="458">
        <f t="shared" si="19"/>
        <v>7</v>
      </c>
      <c r="X141" s="459" t="str">
        <f t="shared" si="20"/>
        <v>-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>
        <v>2</v>
      </c>
      <c r="M142" s="437"/>
      <c r="N142" s="62"/>
      <c r="O142" s="62"/>
      <c r="P142" s="438"/>
      <c r="Q142" s="438">
        <v>2</v>
      </c>
      <c r="R142" s="438">
        <v>2</v>
      </c>
      <c r="S142" s="438">
        <v>6</v>
      </c>
      <c r="T142" s="438">
        <v>0.3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46.6666666666667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/>
      <c r="T144" s="440"/>
      <c r="U144" s="454">
        <f t="shared" si="16"/>
        <v>11</v>
      </c>
      <c r="V144" s="84"/>
      <c r="W144" s="455">
        <f t="shared" si="19"/>
        <v>11</v>
      </c>
      <c r="X144" s="456" t="str">
        <f t="shared" si="20"/>
        <v>-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641.666666666667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/>
      <c r="S158" s="438">
        <v>1</v>
      </c>
      <c r="T158" s="438">
        <v>0.02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4550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>
        <v>1</v>
      </c>
      <c r="M169" s="437"/>
      <c r="N169" s="62">
        <v>1</v>
      </c>
      <c r="O169" s="62"/>
      <c r="P169" s="438">
        <v>1</v>
      </c>
      <c r="Q169" s="438">
        <v>1</v>
      </c>
      <c r="R169" s="438">
        <v>2</v>
      </c>
      <c r="S169" s="438">
        <v>4</v>
      </c>
      <c r="T169" s="438">
        <v>0.35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40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1</v>
      </c>
      <c r="M170" s="439"/>
      <c r="N170" s="65">
        <v>11</v>
      </c>
      <c r="O170" s="65"/>
      <c r="P170" s="440">
        <v>1</v>
      </c>
      <c r="Q170" s="440">
        <v>1</v>
      </c>
      <c r="R170" s="440">
        <v>1</v>
      </c>
      <c r="S170" s="440">
        <v>1</v>
      </c>
      <c r="T170" s="440">
        <v>0.27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311.111111111111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291.666666666667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/>
      <c r="M187" s="495"/>
      <c r="N187" s="275">
        <v>10</v>
      </c>
      <c r="O187" s="275"/>
      <c r="P187" s="496"/>
      <c r="Q187" s="496">
        <v>2</v>
      </c>
      <c r="R187" s="496">
        <v>14</v>
      </c>
      <c r="S187" s="496">
        <v>20</v>
      </c>
      <c r="T187" s="497">
        <v>0.94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74.468085106383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3</v>
      </c>
      <c r="M188" s="495"/>
      <c r="N188" s="275">
        <v>8</v>
      </c>
      <c r="O188" s="275"/>
      <c r="P188" s="496">
        <v>1</v>
      </c>
      <c r="Q188" s="496">
        <v>6</v>
      </c>
      <c r="R188" s="496">
        <v>12</v>
      </c>
      <c r="S188" s="496">
        <v>13</v>
      </c>
      <c r="T188" s="497">
        <v>1.19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64.7058823529412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>
        <v>2</v>
      </c>
      <c r="N7" s="33">
        <v>3</v>
      </c>
      <c r="O7" s="33">
        <v>5</v>
      </c>
      <c r="P7" s="33">
        <v>6</v>
      </c>
      <c r="Q7" s="43">
        <v>0.78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116.666666666667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5</v>
      </c>
      <c r="Q13" s="43">
        <v>0.58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21</v>
      </c>
      <c r="K15" s="33"/>
      <c r="L15" s="33"/>
      <c r="M15" s="33">
        <v>1</v>
      </c>
      <c r="N15" s="33">
        <v>1</v>
      </c>
      <c r="O15" s="33">
        <v>1</v>
      </c>
      <c r="P15" s="33">
        <v>4</v>
      </c>
      <c r="Q15" s="43">
        <v>0.32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8</v>
      </c>
      <c r="Q20" s="349">
        <v>0.23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2</v>
      </c>
      <c r="O23" s="33">
        <v>4</v>
      </c>
      <c r="P23" s="33">
        <v>4</v>
      </c>
      <c r="Q23" s="43">
        <v>0.34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>
        <v>1</v>
      </c>
      <c r="N24" s="33">
        <v>3</v>
      </c>
      <c r="O24" s="33">
        <v>4</v>
      </c>
      <c r="P24" s="33">
        <v>4</v>
      </c>
      <c r="Q24" s="43">
        <v>0.56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4</v>
      </c>
      <c r="Q25" s="48">
        <v>0.17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109</v>
      </c>
      <c r="K28" s="33"/>
      <c r="L28" s="33"/>
      <c r="M28" s="33">
        <v>1</v>
      </c>
      <c r="N28" s="33">
        <v>2</v>
      </c>
      <c r="O28" s="33">
        <v>5</v>
      </c>
      <c r="P28" s="33">
        <v>11</v>
      </c>
      <c r="Q28" s="43">
        <v>0.64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>
        <v>1</v>
      </c>
      <c r="N29" s="33">
        <v>6</v>
      </c>
      <c r="O29" s="33">
        <v>12</v>
      </c>
      <c r="P29" s="33">
        <v>16</v>
      </c>
      <c r="Q29" s="43">
        <v>1.24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4</v>
      </c>
      <c r="Q60" s="357">
        <v>0.56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2475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0.32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5</v>
      </c>
      <c r="O69" s="33">
        <v>5</v>
      </c>
      <c r="P69" s="33">
        <v>9</v>
      </c>
      <c r="Q69" s="43">
        <v>0.67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1504.4776119403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2</v>
      </c>
      <c r="P76" s="329">
        <v>5</v>
      </c>
      <c r="Q76" s="344">
        <v>0.29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3</v>
      </c>
      <c r="P80" s="33">
        <v>6</v>
      </c>
      <c r="Q80" s="43">
        <v>0.34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1029.41176470588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2508.33333333333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4</v>
      </c>
      <c r="Q84" s="344">
        <v>0.24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2625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6300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8</v>
      </c>
      <c r="J108" s="337"/>
      <c r="K108" s="338">
        <v>15</v>
      </c>
      <c r="L108" s="338"/>
      <c r="M108" s="338"/>
      <c r="N108" s="338">
        <v>8</v>
      </c>
      <c r="O108" s="338">
        <v>18</v>
      </c>
      <c r="P108" s="338">
        <v>31</v>
      </c>
      <c r="Q108" s="357">
        <v>1.67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96.4071856287425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24150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>
        <v>1</v>
      </c>
      <c r="N115" s="335">
        <v>1</v>
      </c>
      <c r="O115" s="335">
        <v>1</v>
      </c>
      <c r="P115" s="335">
        <v>1</v>
      </c>
      <c r="Q115" s="353">
        <v>0.27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0.32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328.125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/>
      <c r="J124" s="328">
        <v>5</v>
      </c>
      <c r="K124" s="329">
        <v>9</v>
      </c>
      <c r="L124" s="329"/>
      <c r="M124" s="329"/>
      <c r="N124" s="329">
        <v>7</v>
      </c>
      <c r="O124" s="329">
        <v>15</v>
      </c>
      <c r="P124" s="329">
        <v>16</v>
      </c>
      <c r="Q124" s="344">
        <v>1.26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50</v>
      </c>
      <c r="V124" s="347" t="s">
        <v>524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>
        <v>-16</v>
      </c>
      <c r="L125" s="33"/>
      <c r="M125" s="33">
        <v>1</v>
      </c>
      <c r="N125" s="33">
        <v>7</v>
      </c>
      <c r="O125" s="33">
        <v>15</v>
      </c>
      <c r="P125" s="33">
        <v>20</v>
      </c>
      <c r="Q125" s="43">
        <v>1.48</v>
      </c>
      <c r="R125" s="44">
        <f>IF($A$1="补货",IF(V125="FBA",I125,0)+K125+L125,IF(V125="FBA",I125,J125))</f>
        <v>-15</v>
      </c>
      <c r="S125" s="45"/>
      <c r="T125" s="45">
        <f t="shared" si="4"/>
        <v>-15</v>
      </c>
      <c r="U125" s="33">
        <f t="shared" si="5"/>
        <v>-70.945945945946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3</v>
      </c>
      <c r="J126" s="32"/>
      <c r="K126" s="33">
        <v>86</v>
      </c>
      <c r="L126" s="33"/>
      <c r="M126" s="33">
        <v>1</v>
      </c>
      <c r="N126" s="33">
        <v>6</v>
      </c>
      <c r="O126" s="33">
        <v>9</v>
      </c>
      <c r="P126" s="33">
        <v>14</v>
      </c>
      <c r="Q126" s="43">
        <v>1.1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566.363636363636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/>
      <c r="J127" s="38">
        <v>19</v>
      </c>
      <c r="K127" s="39">
        <v>163</v>
      </c>
      <c r="L127" s="39"/>
      <c r="M127" s="39">
        <v>1</v>
      </c>
      <c r="N127" s="39">
        <v>7</v>
      </c>
      <c r="O127" s="39">
        <v>16</v>
      </c>
      <c r="P127" s="39">
        <v>29</v>
      </c>
      <c r="Q127" s="48">
        <v>1.65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691.515151515152</v>
      </c>
      <c r="V127" s="51" t="s">
        <v>524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0.62</v>
      </c>
      <c r="R128" s="345">
        <f>IF($A$1="补货",IF(V128="FBA",I128,0)+K128+L128,IF(V128="FBA",I128,J128))</f>
        <v>60</v>
      </c>
      <c r="S128" s="346"/>
      <c r="T128" s="346">
        <f t="shared" ref="T128:T145" si="6">R128+S128</f>
        <v>60</v>
      </c>
      <c r="U128" s="329">
        <f t="shared" ref="U128:U145" si="7">IF(Q128&gt;0,T128/Q128*7,"-")</f>
        <v>677.41935483871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14</v>
      </c>
      <c r="J129" s="32"/>
      <c r="K129" s="33">
        <v>50</v>
      </c>
      <c r="L129" s="33"/>
      <c r="M129" s="33">
        <v>2</v>
      </c>
      <c r="N129" s="33">
        <v>7</v>
      </c>
      <c r="O129" s="33">
        <v>15</v>
      </c>
      <c r="P129" s="33">
        <v>19</v>
      </c>
      <c r="Q129" s="43">
        <v>1.61</v>
      </c>
      <c r="R129" s="44">
        <f>IF($A$1="补货",IF(V129="FBA",I129,0)+K129+L129,IF(V129="FBA",I129,J129))</f>
        <v>64</v>
      </c>
      <c r="S129" s="45"/>
      <c r="T129" s="45">
        <f t="shared" si="6"/>
        <v>64</v>
      </c>
      <c r="U129" s="33">
        <f t="shared" si="7"/>
        <v>278.260869565217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22</v>
      </c>
      <c r="J130" s="32"/>
      <c r="K130" s="33">
        <v>125</v>
      </c>
      <c r="L130" s="33"/>
      <c r="M130" s="33">
        <v>11</v>
      </c>
      <c r="N130" s="33">
        <v>45</v>
      </c>
      <c r="O130" s="33">
        <v>70</v>
      </c>
      <c r="P130" s="33">
        <v>105</v>
      </c>
      <c r="Q130" s="43">
        <v>8.88</v>
      </c>
      <c r="R130" s="44">
        <f>IF($A$1="补货",IF(V130="FBA",I130,0)+K130+L130,IF(V130="FBA",I130,J130))</f>
        <v>147</v>
      </c>
      <c r="S130" s="45"/>
      <c r="T130" s="45">
        <f t="shared" si="6"/>
        <v>147</v>
      </c>
      <c r="U130" s="33">
        <f t="shared" si="7"/>
        <v>115.878378378378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11</v>
      </c>
      <c r="J131" s="32"/>
      <c r="K131" s="33">
        <v>65</v>
      </c>
      <c r="L131" s="33"/>
      <c r="M131" s="33">
        <v>8</v>
      </c>
      <c r="N131" s="33">
        <v>22</v>
      </c>
      <c r="O131" s="33">
        <v>44</v>
      </c>
      <c r="P131" s="33">
        <v>66</v>
      </c>
      <c r="Q131" s="43">
        <v>6.01</v>
      </c>
      <c r="R131" s="44">
        <f>IF($A$1="补货",IF(V131="FBA",I131,0)+K131+L131,IF(V131="FBA",I131,J131))</f>
        <v>76</v>
      </c>
      <c r="S131" s="45"/>
      <c r="T131" s="45">
        <f t="shared" si="6"/>
        <v>76</v>
      </c>
      <c r="U131" s="33">
        <f t="shared" si="7"/>
        <v>88.5191347753744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7</v>
      </c>
      <c r="J132" s="32"/>
      <c r="K132" s="33">
        <v>120</v>
      </c>
      <c r="L132" s="33"/>
      <c r="M132" s="33">
        <v>1</v>
      </c>
      <c r="N132" s="33">
        <v>6</v>
      </c>
      <c r="O132" s="33">
        <v>9</v>
      </c>
      <c r="P132" s="33">
        <v>17</v>
      </c>
      <c r="Q132" s="43">
        <v>1.15</v>
      </c>
      <c r="R132" s="44">
        <f>IF($A$1="补货",IF(V132="FBA",I132,0)+K132+L132,IF(V132="FBA",I132,J132))</f>
        <v>127</v>
      </c>
      <c r="S132" s="45"/>
      <c r="T132" s="45">
        <f t="shared" si="6"/>
        <v>127</v>
      </c>
      <c r="U132" s="33">
        <f t="shared" si="7"/>
        <v>773.04347826087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7</v>
      </c>
      <c r="J133" s="35"/>
      <c r="K133" s="36">
        <v>62</v>
      </c>
      <c r="L133" s="36"/>
      <c r="M133" s="36">
        <v>1</v>
      </c>
      <c r="N133" s="36">
        <v>1</v>
      </c>
      <c r="O133" s="36">
        <v>10</v>
      </c>
      <c r="P133" s="36">
        <v>15</v>
      </c>
      <c r="Q133" s="341">
        <v>0.8</v>
      </c>
      <c r="R133" s="342">
        <f>IF($A$1="补货",IF(V133="FBA",I133,0)+K133+L133,IF(V133="FBA",I133,J133))</f>
        <v>69</v>
      </c>
      <c r="S133" s="343"/>
      <c r="T133" s="343">
        <f t="shared" si="6"/>
        <v>69</v>
      </c>
      <c r="U133" s="36">
        <f t="shared" si="7"/>
        <v>603.75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12</v>
      </c>
      <c r="J134" s="32"/>
      <c r="K134" s="33">
        <v>-10</v>
      </c>
      <c r="L134" s="33"/>
      <c r="M134" s="33">
        <v>2</v>
      </c>
      <c r="N134" s="33">
        <v>8</v>
      </c>
      <c r="O134" s="33">
        <v>8</v>
      </c>
      <c r="P134" s="33">
        <v>8</v>
      </c>
      <c r="Q134" s="408">
        <v>1.26</v>
      </c>
      <c r="R134" s="44">
        <f>IF($A$1="补货",IF(V134="FBA",I134,0)+K134+L134,IF(V134="FBA",I134,J134))</f>
        <v>2</v>
      </c>
      <c r="S134" s="45"/>
      <c r="T134" s="45">
        <f t="shared" si="6"/>
        <v>2</v>
      </c>
      <c r="U134" s="33">
        <f t="shared" si="7"/>
        <v>11.1111111111111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-10</v>
      </c>
      <c r="L135" s="36"/>
      <c r="M135" s="36">
        <v>1</v>
      </c>
      <c r="N135" s="36">
        <v>10</v>
      </c>
      <c r="O135" s="36">
        <v>10</v>
      </c>
      <c r="P135" s="36">
        <v>10</v>
      </c>
      <c r="Q135" s="341">
        <v>1.36</v>
      </c>
      <c r="R135" s="342">
        <f>IF($A$1="补货",IF(V135="FBA",I135,0)+K135+L135,IF(V135="FBA",I135,J135))</f>
        <v>-3</v>
      </c>
      <c r="S135" s="343"/>
      <c r="T135" s="343">
        <f t="shared" si="6"/>
        <v>-3</v>
      </c>
      <c r="U135" s="36">
        <f t="shared" si="7"/>
        <v>-15.4411764705882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323.076923076923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>
        <v>1</v>
      </c>
      <c r="N141" s="39">
        <v>2</v>
      </c>
      <c r="O141" s="39">
        <v>2</v>
      </c>
      <c r="P141" s="39">
        <v>2</v>
      </c>
      <c r="Q141" s="48">
        <v>0.39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143.589743589744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1</v>
      </c>
      <c r="P164" s="36">
        <v>2</v>
      </c>
      <c r="Q164" s="341">
        <v>0.14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750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>
        <v>1</v>
      </c>
      <c r="N177" s="36">
        <v>1</v>
      </c>
      <c r="O177" s="36">
        <v>1</v>
      </c>
      <c r="P177" s="36">
        <v>1</v>
      </c>
      <c r="Q177" s="341">
        <v>0.27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8</v>
      </c>
      <c r="P183" s="338">
        <v>10</v>
      </c>
      <c r="Q183" s="357">
        <v>0.65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5</v>
      </c>
      <c r="Q184" s="341">
        <v>0.4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4</v>
      </c>
      <c r="K193" s="39">
        <v>10</v>
      </c>
      <c r="L193" s="39"/>
      <c r="M193" s="39"/>
      <c r="N193" s="39">
        <v>3</v>
      </c>
      <c r="O193" s="39">
        <v>5</v>
      </c>
      <c r="P193" s="39">
        <v>5</v>
      </c>
      <c r="Q193" s="48">
        <v>0.46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152.173913043478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3</v>
      </c>
      <c r="O198" s="407">
        <v>6</v>
      </c>
      <c r="P198" s="407">
        <v>7</v>
      </c>
      <c r="Q198" s="409">
        <v>0.53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198.11320754717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2022-06-27T05:55:59Z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